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0730" windowHeight="11760" tabRatio="847"/>
  </bookViews>
  <sheets>
    <sheet name="03 - Architektúra" sheetId="4" r:id="rId1"/>
  </sheets>
  <definedNames>
    <definedName name="_xlnm._FilterDatabase" localSheetId="0" hidden="1">'03 - Architektúra'!$C$126:$K$140</definedName>
    <definedName name="_xlnm.Print_Titles" localSheetId="0">'03 - Architektúra'!$126:$126</definedName>
    <definedName name="_xlnm.Print_Area" localSheetId="0">'03 - Architektúra'!$C$4:$J$76,'03 - Architektúra'!$C$82:$J$108,'03 - Architektúra'!$C$114:$J$140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9" i="4"/>
  <c r="J100"/>
  <c r="J101"/>
  <c r="J102"/>
  <c r="J103"/>
  <c r="J104"/>
  <c r="J105"/>
  <c r="J106"/>
  <c r="J107"/>
  <c r="H137"/>
  <c r="J137" s="1"/>
  <c r="H136"/>
  <c r="H138" s="1"/>
  <c r="J135"/>
  <c r="J134"/>
  <c r="J129"/>
  <c r="J133"/>
  <c r="J132"/>
  <c r="J131"/>
  <c r="K131" s="1"/>
  <c r="H140" l="1"/>
  <c r="J140" s="1"/>
  <c r="H139"/>
  <c r="J139" s="1"/>
  <c r="J138"/>
  <c r="J136"/>
  <c r="J130" l="1"/>
  <c r="J37"/>
  <c r="J36"/>
  <c r="J35"/>
  <c r="F121"/>
  <c r="E119"/>
  <c r="F89"/>
  <c r="E87"/>
  <c r="J92"/>
  <c r="J91"/>
  <c r="F92"/>
  <c r="F123"/>
  <c r="J89"/>
  <c r="E85"/>
  <c r="J128" l="1"/>
  <c r="T128"/>
  <c r="R128"/>
  <c r="BK128"/>
  <c r="BK130"/>
  <c r="J98" s="1"/>
  <c r="T130"/>
  <c r="P130"/>
  <c r="P128"/>
  <c r="R130"/>
  <c r="F91"/>
  <c r="F124"/>
  <c r="E117"/>
  <c r="J123"/>
  <c r="J124"/>
  <c r="J121"/>
  <c r="F33"/>
  <c r="F37"/>
  <c r="F35"/>
  <c r="F36"/>
  <c r="J33"/>
  <c r="J97" l="1"/>
  <c r="J127"/>
  <c r="J34"/>
  <c r="F34"/>
  <c r="P127" l="1"/>
  <c r="T127"/>
  <c r="R127"/>
  <c r="BK127"/>
  <c r="J96" l="1"/>
  <c r="J30" l="1"/>
  <c r="J39" l="1"/>
</calcChain>
</file>

<file path=xl/sharedStrings.xml><?xml version="1.0" encoding="utf-8"?>
<sst xmlns="http://schemas.openxmlformats.org/spreadsheetml/2006/main" count="169" uniqueCount="110">
  <si>
    <t/>
  </si>
  <si>
    <t>False</t>
  </si>
  <si>
    <t>&gt;&gt;  skryté stĺpce  &lt;&lt;</t>
  </si>
  <si>
    <t>v ---  nižšie sa nachádzajú doplnkové a pomocné údaje k zostavám  --- v</t>
  </si>
  <si>
    <t>Stavba:</t>
  </si>
  <si>
    <t>ZŠ Tunianska 10- Rekonštrukcia školskej jedálne - naviac práce</t>
  </si>
  <si>
    <t>JKSO:</t>
  </si>
  <si>
    <t>KS:</t>
  </si>
  <si>
    <t>Miesto:</t>
  </si>
  <si>
    <t>Turnianska 10, BA</t>
  </si>
  <si>
    <t>Dátum:</t>
  </si>
  <si>
    <t>Objednávateľ:</t>
  </si>
  <si>
    <t>IČO:</t>
  </si>
  <si>
    <t>IČ DPH:</t>
  </si>
  <si>
    <t>Zhotoviteľ:</t>
  </si>
  <si>
    <t>GENESIS POZEMNÉ STAVBY s.r.o.</t>
  </si>
  <si>
    <t>SK2023215040</t>
  </si>
  <si>
    <t>Projektant: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</si>
  <si>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</si>
  <si>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</si>
  <si>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</si>
  <si>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</si>
  <si>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</si>
  <si>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</si>
  <si>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</si>
  <si>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</si>
  <si>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</si>
  <si>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</si>
  <si>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</si>
  <si>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</si>
  <si>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</si>
  <si>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</si>
  <si>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</si>
  <si>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</si>
  <si>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</si>
  <si>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</si>
  <si>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</si>
  <si>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</si>
  <si>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</si>
  <si>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Kód</t>
  </si>
  <si>
    <t>Popis</t>
  </si>
  <si>
    <t>Typ</t>
  </si>
  <si>
    <t>D</t>
  </si>
  <si>
    <t>0</t>
  </si>
  <si>
    <t>1</t>
  </si>
  <si>
    <t>{7b163aa4-5623-4330-9526-95c588347ce5}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</si>
  <si>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</si>
  <si>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</si>
  <si>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</si>
  <si>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</si>
  <si>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</si>
  <si>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</si>
  <si>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</si>
  <si>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>PSV - Práce a dodávky PSV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</si>
  <si>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</si>
  <si>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</si>
  <si>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</si>
  <si>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</si>
  <si>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</si>
  <si>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</si>
  <si>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</si>
  <si>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</si>
  <si>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</si>
  <si>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</si>
  <si>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</si>
  <si>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</si>
  <si>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ROZPOCET</t>
  </si>
  <si>
    <t>K</t>
  </si>
  <si>
    <t>Zvislá doprava sutiny a vybúraných hmôt za prvé podlažie nad alebo pod základným podlažím</t>
  </si>
  <si>
    <t>t</t>
  </si>
  <si>
    <t>Odvoz sutiny a vybúraných hmôt na skládku do 1 km</t>
  </si>
  <si>
    <t>6</t>
  </si>
  <si>
    <t>979081121</t>
  </si>
  <si>
    <t>Odvoz sutiny a vybúraných hmôt na skládku za každý ďalší 1 km</t>
  </si>
  <si>
    <t>10</t>
  </si>
  <si>
    <t>ks</t>
  </si>
  <si>
    <t>M</t>
  </si>
  <si>
    <t>9</t>
  </si>
  <si>
    <t>03 - Architektúra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</si>
  <si>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</si>
  <si>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</si>
  <si>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</si>
  <si>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 xml:space="preserve">    763 - Konštrukcie - drevostavby</t>
  </si>
  <si>
    <t xml:space="preserve">    771 - Podlahy z dlaždíc</t>
  </si>
  <si>
    <t xml:space="preserve">    776 - Podlahy povlakové</t>
  </si>
  <si>
    <t xml:space="preserve">    781 - Obklady</t>
  </si>
  <si>
    <t xml:space="preserve">    783 - Nátery</t>
  </si>
  <si>
    <t>M - Práce a dodávky M</t>
  </si>
  <si>
    <t xml:space="preserve">    21-M - Elektromontáže</t>
  </si>
  <si>
    <t>m2</t>
  </si>
  <si>
    <t>Úpravy povrchov, podlahy, osadenie</t>
  </si>
  <si>
    <t>Ostatné konštrukcie a práce-búranie</t>
  </si>
  <si>
    <t>979082111</t>
  </si>
  <si>
    <t>Vnútrostavenisková doprava sutiny a vybúraných hmôt do 10 m</t>
  </si>
  <si>
    <t>979011111</t>
  </si>
  <si>
    <t>979082121</t>
  </si>
  <si>
    <t>979089012</t>
  </si>
  <si>
    <t>484530050031.S</t>
  </si>
  <si>
    <t>Teleso vykurovacie doskové jednoradové oceľové, vxlxhĺ 400x1600x54-63 mm, s bočným pripojením</t>
  </si>
  <si>
    <t>642944121</t>
  </si>
  <si>
    <t>Dodatočná montáž oceľovej dverovej zárubne, plochy otvoru do 2,5 m2</t>
  </si>
  <si>
    <t>5533100087</t>
  </si>
  <si>
    <t>Zárubňa oceľová CgU šxvxhr 800x1970x125 mm L  vr. náteru 1xZ, 2xV</t>
  </si>
  <si>
    <t>Cementový poter rýchlotuhnúci (vhodný aj ako spádový), pevnosti v tlaku 30 MPa, hr.40 mm</t>
  </si>
  <si>
    <t>965043441</t>
  </si>
  <si>
    <t>Búranie podkladov pod dlažby, liatych dlažieb a mazanín,betón s poterom,teracom hr.do 150 mm,  plochy nad 4 m2 -2,20000t  -ozn.B4</t>
  </si>
  <si>
    <t>m3</t>
  </si>
  <si>
    <t>Vnútrostavenisková doprava sutiny a vybúraných hmôt za každých ďalších 5 m  (3x)</t>
  </si>
  <si>
    <t>979081111</t>
  </si>
  <si>
    <t xml:space="preserve">Poplatok za skladovanie - betón, tehly, dlaždice (17 01 ), ostatné   </t>
  </si>
</sst>
</file>

<file path=xl/styles.xml><?xml version="1.0" encoding="utf-8"?>
<styleSheet xmlns="http://schemas.openxmlformats.org/spreadsheetml/2006/main">
  <numFmts count="5">
    <numFmt numFmtId="164" formatCode="#,##0.00%"/>
    <numFmt numFmtId="165" formatCode="dd\.mm\.yyyy"/>
    <numFmt numFmtId="166" formatCode="#,##0.00000"/>
    <numFmt numFmtId="167" formatCode="#,##0.000"/>
    <numFmt numFmtId="168" formatCode="###0;\-###0"/>
  </numFmts>
  <fonts count="2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46464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8"/>
      <color rgb="FFFF0000"/>
      <name val="Arial CE"/>
      <family val="2"/>
    </font>
    <font>
      <i/>
      <sz val="9"/>
      <color rgb="FFFF0000"/>
      <name val="Arial CE"/>
      <family val="2"/>
    </font>
    <font>
      <sz val="9"/>
      <color rgb="FFFF0000"/>
      <name val="Arial CE"/>
      <family val="2"/>
    </font>
    <font>
      <sz val="8"/>
      <name val="MS Sans Serif"/>
      <family val="2"/>
      <charset val="238"/>
    </font>
    <font>
      <sz val="9"/>
      <color rgb="FFFF0000"/>
      <name val="Arial"/>
      <family val="2"/>
      <charset val="238"/>
    </font>
    <font>
      <sz val="9"/>
      <color rgb="FFFF0000"/>
      <name val="Arial CE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/>
      <diagonal/>
    </border>
  </borders>
  <cellStyleXfs count="2">
    <xf numFmtId="0" fontId="0" fillId="0" borderId="0"/>
    <xf numFmtId="0" fontId="25" fillId="0" borderId="0" applyAlignment="0">
      <alignment vertical="top" wrapText="1"/>
      <protection locked="0"/>
    </xf>
  </cellStyleXfs>
  <cellXfs count="13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14" fillId="0" borderId="0" xfId="0" applyFont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7" fillId="0" borderId="0" xfId="0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4" fontId="12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64" fontId="12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5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4" fontId="6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4" fontId="17" fillId="0" borderId="0" xfId="0" applyNumberFormat="1" applyFont="1"/>
    <xf numFmtId="166" fontId="20" fillId="0" borderId="12" xfId="0" applyNumberFormat="1" applyFont="1" applyBorder="1"/>
    <xf numFmtId="166" fontId="20" fillId="0" borderId="13" xfId="0" applyNumberFormat="1" applyFont="1" applyBorder="1"/>
    <xf numFmtId="4" fontId="21" fillId="0" borderId="0" xfId="0" applyNumberFormat="1" applyFont="1" applyAlignment="1">
      <alignment vertical="center"/>
    </xf>
    <xf numFmtId="0" fontId="7" fillId="0" borderId="3" xfId="0" applyFont="1" applyBorder="1"/>
    <xf numFmtId="0" fontId="7" fillId="0" borderId="0" xfId="0" applyFont="1" applyAlignment="1">
      <alignment horizontal="left"/>
    </xf>
    <xf numFmtId="0" fontId="7" fillId="0" borderId="14" xfId="0" applyFont="1" applyBorder="1"/>
    <xf numFmtId="166" fontId="7" fillId="0" borderId="0" xfId="0" applyNumberFormat="1" applyFont="1"/>
    <xf numFmtId="166" fontId="7" fillId="0" borderId="15" xfId="0" applyNumberFormat="1" applyFont="1" applyBorder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166" fontId="16" fillId="0" borderId="0" xfId="0" applyNumberFormat="1" applyFont="1" applyAlignment="1">
      <alignment vertical="center"/>
    </xf>
    <xf numFmtId="166" fontId="16" fillId="0" borderId="15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22" fillId="0" borderId="3" xfId="0" applyFont="1" applyBorder="1" applyAlignment="1" applyProtection="1">
      <alignment vertical="center"/>
      <protection locked="0"/>
    </xf>
    <xf numFmtId="4" fontId="24" fillId="0" borderId="20" xfId="0" applyNumberFormat="1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4" fontId="24" fillId="0" borderId="18" xfId="0" applyNumberFormat="1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0" borderId="22" xfId="0" applyNumberFormat="1" applyFont="1" applyBorder="1" applyAlignment="1">
      <alignment vertical="center"/>
    </xf>
    <xf numFmtId="4" fontId="24" fillId="0" borderId="22" xfId="0" applyNumberFormat="1" applyFont="1" applyBorder="1" applyAlignment="1" applyProtection="1">
      <alignment vertical="center"/>
      <protection locked="0"/>
    </xf>
    <xf numFmtId="168" fontId="24" fillId="0" borderId="21" xfId="1" applyNumberFormat="1" applyFont="1" applyBorder="1" applyAlignment="1" applyProtection="1">
      <alignment horizontal="center" vertical="center"/>
    </xf>
    <xf numFmtId="0" fontId="24" fillId="0" borderId="21" xfId="1" applyFont="1" applyBorder="1" applyAlignment="1" applyProtection="1">
      <alignment horizontal="center" vertical="center" wrapText="1"/>
    </xf>
    <xf numFmtId="0" fontId="24" fillId="0" borderId="21" xfId="1" applyFont="1" applyBorder="1" applyAlignment="1" applyProtection="1">
      <alignment horizontal="left" vertical="center" wrapText="1"/>
    </xf>
    <xf numFmtId="167" fontId="24" fillId="0" borderId="21" xfId="1" applyNumberFormat="1" applyFont="1" applyBorder="1" applyAlignment="1" applyProtection="1">
      <alignment horizontal="right" vertical="center"/>
    </xf>
    <xf numFmtId="4" fontId="24" fillId="0" borderId="21" xfId="1" applyNumberFormat="1" applyFont="1" applyBorder="1" applyAlignment="1" applyProtection="1">
      <alignment horizontal="right" vertical="center"/>
    </xf>
    <xf numFmtId="0" fontId="23" fillId="0" borderId="21" xfId="1" applyFont="1" applyBorder="1" applyAlignment="1" applyProtection="1">
      <alignment horizontal="center" vertical="center" wrapText="1"/>
    </xf>
    <xf numFmtId="0" fontId="23" fillId="0" borderId="21" xfId="1" applyFont="1" applyBorder="1" applyAlignment="1" applyProtection="1">
      <alignment horizontal="left" vertical="center" wrapText="1"/>
    </xf>
    <xf numFmtId="167" fontId="23" fillId="0" borderId="21" xfId="1" applyNumberFormat="1" applyFont="1" applyBorder="1" applyAlignment="1" applyProtection="1">
      <alignment horizontal="right" vertical="center"/>
    </xf>
    <xf numFmtId="4" fontId="23" fillId="0" borderId="21" xfId="1" applyNumberFormat="1" applyFont="1" applyBorder="1" applyAlignment="1" applyProtection="1">
      <alignment horizontal="right" vertical="center"/>
    </xf>
    <xf numFmtId="0" fontId="24" fillId="0" borderId="21" xfId="1" applyFont="1" applyBorder="1" applyAlignment="1" applyProtection="1">
      <alignment horizontal="center" vertical="center"/>
    </xf>
    <xf numFmtId="0" fontId="24" fillId="0" borderId="21" xfId="1" applyFont="1" applyBorder="1" applyAlignment="1" applyProtection="1">
      <alignment horizontal="right" vertical="center"/>
    </xf>
    <xf numFmtId="0" fontId="22" fillId="0" borderId="18" xfId="0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168" fontId="26" fillId="0" borderId="21" xfId="1" applyNumberFormat="1" applyFont="1" applyBorder="1" applyAlignment="1" applyProtection="1">
      <alignment horizontal="center" vertical="center"/>
    </xf>
    <xf numFmtId="0" fontId="26" fillId="0" borderId="21" xfId="1" applyFont="1" applyBorder="1" applyAlignment="1" applyProtection="1">
      <alignment horizontal="center" vertical="center" wrapText="1"/>
    </xf>
    <xf numFmtId="0" fontId="26" fillId="0" borderId="21" xfId="1" applyFont="1" applyBorder="1" applyAlignment="1" applyProtection="1">
      <alignment horizontal="left" vertical="center" wrapText="1"/>
    </xf>
    <xf numFmtId="167" fontId="26" fillId="0" borderId="21" xfId="1" applyNumberFormat="1" applyFont="1" applyBorder="1" applyAlignment="1" applyProtection="1">
      <alignment horizontal="right" vertical="center"/>
    </xf>
    <xf numFmtId="4" fontId="26" fillId="0" borderId="21" xfId="1" applyNumberFormat="1" applyFont="1" applyBorder="1" applyAlignment="1" applyProtection="1">
      <alignment horizontal="right" vertical="center"/>
    </xf>
    <xf numFmtId="0" fontId="27" fillId="0" borderId="14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166" fontId="27" fillId="0" borderId="0" xfId="0" applyNumberFormat="1" applyFont="1" applyAlignment="1">
      <alignment vertical="center"/>
    </xf>
    <xf numFmtId="166" fontId="27" fillId="0" borderId="15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Normál" xfId="0" builtinId="0" customBuiltin="1"/>
    <cellStyle name="Normálna 3" xfId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41"/>
  <sheetViews>
    <sheetView showGridLines="0" tabSelected="1" topLeftCell="A4" workbookViewId="0">
      <selection activeCell="G22" sqref="G22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hidden="1" customWidth="1"/>
    <col min="30" max="30" width="15" hidden="1" customWidth="1"/>
    <col min="31" max="31" width="16.33203125" hidden="1" customWidth="1"/>
    <col min="32" max="42" width="0" hidden="1" customWidth="1"/>
    <col min="44" max="65" width="9.33203125" hidden="1" customWidth="1"/>
    <col min="66" max="66" width="0" hidden="1" customWidth="1"/>
  </cols>
  <sheetData>
    <row r="2" spans="2:46" ht="36.950000000000003" customHeight="1">
      <c r="L2" s="131" t="s">
        <v>2</v>
      </c>
      <c r="M2" s="132"/>
      <c r="N2" s="132"/>
      <c r="O2" s="132"/>
      <c r="P2" s="132"/>
      <c r="Q2" s="132"/>
      <c r="R2" s="132"/>
      <c r="S2" s="132"/>
      <c r="T2" s="132"/>
      <c r="U2" s="132"/>
      <c r="V2" s="132"/>
      <c r="AT2" s="7" t="s">
        <v>45</v>
      </c>
    </row>
    <row r="3" spans="2:46" ht="6.9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10"/>
      <c r="AT3" s="7" t="s">
        <v>43</v>
      </c>
    </row>
    <row r="4" spans="2:46" ht="24.95" customHeight="1">
      <c r="B4" s="10"/>
      <c r="D4" s="11" t="s">
        <v>46</v>
      </c>
      <c r="L4" s="10"/>
      <c r="M4" s="36" t="s">
        <v>3</v>
      </c>
      <c r="AT4" s="7" t="s">
        <v>1</v>
      </c>
    </row>
    <row r="5" spans="2:46" ht="6.95" customHeight="1">
      <c r="B5" s="10"/>
      <c r="L5" s="10"/>
    </row>
    <row r="6" spans="2:46" ht="12" customHeight="1">
      <c r="B6" s="10"/>
      <c r="D6" s="13" t="s">
        <v>4</v>
      </c>
      <c r="L6" s="10"/>
    </row>
    <row r="7" spans="2:46" ht="16.5" customHeight="1">
      <c r="B7" s="10"/>
      <c r="E7" s="137" t="s">
        <v>5</v>
      </c>
      <c r="F7" s="138"/>
      <c r="G7" s="138"/>
      <c r="H7" s="138"/>
      <c r="L7" s="10"/>
    </row>
    <row r="8" spans="2:46" s="1" customFormat="1" ht="12" customHeight="1">
      <c r="B8" s="15"/>
      <c r="D8" s="13" t="s">
        <v>47</v>
      </c>
      <c r="L8" s="15"/>
    </row>
    <row r="9" spans="2:46" s="1" customFormat="1" ht="16.5" customHeight="1">
      <c r="B9" s="15"/>
      <c r="E9" s="135" t="s">
        <v>78</v>
      </c>
      <c r="F9" s="136"/>
      <c r="G9" s="136"/>
      <c r="H9" s="136"/>
      <c r="L9" s="15"/>
    </row>
    <row r="10" spans="2:46" s="1" customFormat="1">
      <c r="B10" s="15"/>
      <c r="L10" s="15"/>
    </row>
    <row r="11" spans="2:46" s="1" customFormat="1" ht="12" customHeight="1">
      <c r="B11" s="15"/>
      <c r="D11" s="13" t="s">
        <v>6</v>
      </c>
      <c r="F11" s="12" t="s">
        <v>0</v>
      </c>
      <c r="I11" s="13" t="s">
        <v>7</v>
      </c>
      <c r="J11" s="12" t="s">
        <v>0</v>
      </c>
      <c r="L11" s="15"/>
    </row>
    <row r="12" spans="2:46" s="1" customFormat="1" ht="12" customHeight="1">
      <c r="B12" s="15"/>
      <c r="D12" s="13" t="s">
        <v>8</v>
      </c>
      <c r="F12" s="130" t="s">
        <v>9</v>
      </c>
      <c r="I12" s="13" t="s">
        <v>10</v>
      </c>
      <c r="J12" s="26"/>
      <c r="L12" s="15"/>
    </row>
    <row r="13" spans="2:46" s="1" customFormat="1" ht="10.9" customHeight="1">
      <c r="B13" s="15"/>
      <c r="L13" s="15"/>
    </row>
    <row r="14" spans="2:46" s="1" customFormat="1" ht="12" customHeight="1">
      <c r="B14" s="15"/>
      <c r="D14" s="13" t="s">
        <v>11</v>
      </c>
      <c r="I14" s="13" t="s">
        <v>12</v>
      </c>
      <c r="J14" s="12"/>
      <c r="L14" s="15"/>
    </row>
    <row r="15" spans="2:46" s="1" customFormat="1" ht="18" customHeight="1">
      <c r="B15" s="15"/>
      <c r="E15" s="12"/>
      <c r="I15" s="13" t="s">
        <v>13</v>
      </c>
      <c r="J15" s="12"/>
      <c r="L15" s="15"/>
    </row>
    <row r="16" spans="2:46" s="1" customFormat="1" ht="6.95" customHeight="1">
      <c r="B16" s="15"/>
      <c r="L16" s="15"/>
    </row>
    <row r="17" spans="2:12" s="1" customFormat="1" ht="12" customHeight="1">
      <c r="B17" s="15"/>
      <c r="D17" s="13" t="s">
        <v>14</v>
      </c>
      <c r="I17" s="13" t="s">
        <v>12</v>
      </c>
      <c r="J17" s="130">
        <v>46059105</v>
      </c>
      <c r="L17" s="15"/>
    </row>
    <row r="18" spans="2:12" s="1" customFormat="1" ht="18" customHeight="1">
      <c r="B18" s="15"/>
      <c r="E18" s="133" t="s">
        <v>15</v>
      </c>
      <c r="F18" s="133"/>
      <c r="G18" s="133"/>
      <c r="H18" s="133"/>
      <c r="I18" s="13" t="s">
        <v>13</v>
      </c>
      <c r="J18" s="130" t="s">
        <v>16</v>
      </c>
      <c r="L18" s="15"/>
    </row>
    <row r="19" spans="2:12" s="1" customFormat="1" ht="6.95" customHeight="1">
      <c r="B19" s="15"/>
      <c r="L19" s="15"/>
    </row>
    <row r="20" spans="2:12" s="1" customFormat="1" ht="12" customHeight="1">
      <c r="B20" s="15"/>
      <c r="D20" s="13" t="s">
        <v>17</v>
      </c>
      <c r="I20" s="13" t="s">
        <v>12</v>
      </c>
      <c r="J20" s="12"/>
      <c r="L20" s="15"/>
    </row>
    <row r="21" spans="2:12" s="1" customFormat="1" ht="18" customHeight="1">
      <c r="B21" s="15"/>
      <c r="E21" s="12"/>
      <c r="I21" s="13" t="s">
        <v>13</v>
      </c>
      <c r="J21" s="12"/>
      <c r="L21" s="15"/>
    </row>
    <row r="22" spans="2:12" s="1" customFormat="1" ht="6.95" customHeight="1">
      <c r="B22" s="15"/>
      <c r="L22" s="15"/>
    </row>
    <row r="23" spans="2:12" s="1" customFormat="1" ht="12" customHeight="1">
      <c r="B23" s="15"/>
      <c r="D23" s="13" t="s">
        <v>18</v>
      </c>
      <c r="I23" s="13" t="s">
        <v>12</v>
      </c>
      <c r="J23" s="12"/>
      <c r="L23" s="15"/>
    </row>
    <row r="24" spans="2:12" s="1" customFormat="1" ht="18" customHeight="1">
      <c r="B24" s="15"/>
      <c r="E24" s="12"/>
      <c r="I24" s="13" t="s">
        <v>13</v>
      </c>
      <c r="J24" s="12"/>
      <c r="L24" s="15"/>
    </row>
    <row r="25" spans="2:12" s="1" customFormat="1" ht="6.95" customHeight="1">
      <c r="B25" s="15"/>
      <c r="L25" s="15"/>
    </row>
    <row r="26" spans="2:12" s="1" customFormat="1" ht="12" customHeight="1">
      <c r="B26" s="15"/>
      <c r="D26" s="13" t="s">
        <v>19</v>
      </c>
      <c r="L26" s="15"/>
    </row>
    <row r="27" spans="2:12" s="2" customFormat="1" ht="16.5" customHeight="1">
      <c r="B27" s="37"/>
      <c r="E27" s="134" t="s">
        <v>0</v>
      </c>
      <c r="F27" s="134"/>
      <c r="G27" s="134"/>
      <c r="H27" s="134"/>
      <c r="L27" s="37"/>
    </row>
    <row r="28" spans="2:12" s="1" customFormat="1" ht="6.95" customHeight="1">
      <c r="B28" s="15"/>
      <c r="L28" s="15"/>
    </row>
    <row r="29" spans="2:12" s="1" customFormat="1" ht="6.95" customHeight="1">
      <c r="B29" s="15"/>
      <c r="D29" s="27"/>
      <c r="E29" s="27"/>
      <c r="F29" s="27"/>
      <c r="G29" s="27"/>
      <c r="H29" s="27"/>
      <c r="I29" s="27"/>
      <c r="J29" s="27"/>
      <c r="K29" s="27"/>
      <c r="L29" s="15"/>
    </row>
    <row r="30" spans="2:12" s="1" customFormat="1" ht="25.35" customHeight="1">
      <c r="B30" s="15"/>
      <c r="D30" s="38" t="s">
        <v>20</v>
      </c>
      <c r="J30" s="35">
        <f>ROUND(J127, 2)</f>
        <v>-6645.19</v>
      </c>
      <c r="L30" s="15"/>
    </row>
    <row r="31" spans="2:12" s="1" customFormat="1" ht="6.95" customHeight="1">
      <c r="B31" s="15"/>
      <c r="D31" s="27"/>
      <c r="E31" s="27"/>
      <c r="F31" s="27"/>
      <c r="G31" s="27"/>
      <c r="H31" s="27"/>
      <c r="I31" s="27"/>
      <c r="J31" s="27"/>
      <c r="K31" s="27"/>
      <c r="L31" s="15"/>
    </row>
    <row r="32" spans="2:12" s="1" customFormat="1" ht="14.45" customHeight="1">
      <c r="B32" s="15"/>
      <c r="F32" s="17" t="s">
        <v>22</v>
      </c>
      <c r="I32" s="17" t="s">
        <v>21</v>
      </c>
      <c r="J32" s="17" t="s">
        <v>23</v>
      </c>
      <c r="L32" s="15"/>
    </row>
    <row r="33" spans="2:12" s="1" customFormat="1" ht="14.45" customHeight="1">
      <c r="B33" s="15"/>
      <c r="D33" s="28" t="s">
        <v>24</v>
      </c>
      <c r="E33" s="18" t="s">
        <v>25</v>
      </c>
      <c r="F33" s="39">
        <f>ROUND((SUM(BE127:BE140)),  2)</f>
        <v>0</v>
      </c>
      <c r="G33" s="40"/>
      <c r="H33" s="40"/>
      <c r="I33" s="41">
        <v>0.2</v>
      </c>
      <c r="J33" s="39">
        <f>ROUND(((SUM(BE127:BE140))*I33),  2)</f>
        <v>0</v>
      </c>
      <c r="L33" s="15"/>
    </row>
    <row r="34" spans="2:12" s="1" customFormat="1" ht="14.45" customHeight="1">
      <c r="B34" s="15"/>
      <c r="E34" s="18" t="s">
        <v>26</v>
      </c>
      <c r="F34" s="42">
        <f>ROUND((SUM(BF127:BF140)),  2)</f>
        <v>0</v>
      </c>
      <c r="I34" s="43">
        <v>0.2</v>
      </c>
      <c r="J34" s="42">
        <f>ROUND(((SUM(BF127:BF140))*I34),  2)</f>
        <v>0</v>
      </c>
      <c r="L34" s="15"/>
    </row>
    <row r="35" spans="2:12" s="1" customFormat="1" ht="14.45" hidden="1" customHeight="1">
      <c r="B35" s="15"/>
      <c r="E35" s="13" t="s">
        <v>27</v>
      </c>
      <c r="F35" s="42">
        <f>ROUND((SUM(BG127:BG140)),  2)</f>
        <v>0</v>
      </c>
      <c r="I35" s="43">
        <v>0.2</v>
      </c>
      <c r="J35" s="42">
        <f>0</f>
        <v>0</v>
      </c>
      <c r="L35" s="15"/>
    </row>
    <row r="36" spans="2:12" s="1" customFormat="1" ht="14.45" hidden="1" customHeight="1">
      <c r="B36" s="15"/>
      <c r="E36" s="13" t="s">
        <v>28</v>
      </c>
      <c r="F36" s="42">
        <f>ROUND((SUM(BH127:BH140)),  2)</f>
        <v>0</v>
      </c>
      <c r="I36" s="43">
        <v>0.2</v>
      </c>
      <c r="J36" s="42">
        <f>0</f>
        <v>0</v>
      </c>
      <c r="L36" s="15"/>
    </row>
    <row r="37" spans="2:12" s="1" customFormat="1" ht="14.45" hidden="1" customHeight="1">
      <c r="B37" s="15"/>
      <c r="E37" s="18" t="s">
        <v>29</v>
      </c>
      <c r="F37" s="39">
        <f>ROUND((SUM(BI127:BI140)),  2)</f>
        <v>0</v>
      </c>
      <c r="G37" s="40"/>
      <c r="H37" s="40"/>
      <c r="I37" s="41">
        <v>0</v>
      </c>
      <c r="J37" s="39">
        <f>0</f>
        <v>0</v>
      </c>
      <c r="L37" s="15"/>
    </row>
    <row r="38" spans="2:12" s="1" customFormat="1" ht="6.95" customHeight="1">
      <c r="B38" s="15"/>
      <c r="L38" s="15"/>
    </row>
    <row r="39" spans="2:12" s="1" customFormat="1" ht="25.35" customHeight="1">
      <c r="B39" s="15"/>
      <c r="C39" s="44"/>
      <c r="D39" s="45" t="s">
        <v>30</v>
      </c>
      <c r="E39" s="29"/>
      <c r="F39" s="29"/>
      <c r="G39" s="46" t="s">
        <v>31</v>
      </c>
      <c r="H39" s="47" t="s">
        <v>32</v>
      </c>
      <c r="I39" s="29"/>
      <c r="J39" s="48">
        <f>SUM(J30:J37)</f>
        <v>-6645.19</v>
      </c>
      <c r="K39" s="49"/>
      <c r="L39" s="15"/>
    </row>
    <row r="40" spans="2:12" s="1" customFormat="1" ht="14.45" customHeight="1">
      <c r="B40" s="15"/>
      <c r="L40" s="15"/>
    </row>
    <row r="41" spans="2:12" ht="14.45" customHeight="1">
      <c r="B41" s="10"/>
      <c r="L41" s="10"/>
    </row>
    <row r="42" spans="2:12" ht="14.45" customHeight="1">
      <c r="B42" s="10"/>
      <c r="L42" s="10"/>
    </row>
    <row r="43" spans="2:12" ht="14.45" customHeight="1">
      <c r="B43" s="10"/>
      <c r="L43" s="10"/>
    </row>
    <row r="44" spans="2:12" ht="14.45" customHeight="1">
      <c r="B44" s="10"/>
      <c r="L44" s="10"/>
    </row>
    <row r="45" spans="2:12" ht="14.45" customHeight="1">
      <c r="B45" s="10"/>
      <c r="L45" s="10"/>
    </row>
    <row r="46" spans="2:12" ht="14.45" customHeight="1">
      <c r="B46" s="10"/>
      <c r="L46" s="10"/>
    </row>
    <row r="47" spans="2:12" ht="14.45" customHeight="1">
      <c r="B47" s="10"/>
      <c r="L47" s="10"/>
    </row>
    <row r="48" spans="2:12" ht="14.45" customHeight="1">
      <c r="B48" s="10"/>
      <c r="L48" s="10"/>
    </row>
    <row r="49" spans="2:12" ht="14.45" customHeight="1">
      <c r="B49" s="10"/>
      <c r="L49" s="10"/>
    </row>
    <row r="50" spans="2:12" s="1" customFormat="1" ht="14.45" customHeight="1">
      <c r="B50" s="15"/>
      <c r="D50" s="19" t="s">
        <v>33</v>
      </c>
      <c r="E50" s="20"/>
      <c r="F50" s="20"/>
      <c r="G50" s="19" t="s">
        <v>34</v>
      </c>
      <c r="H50" s="20"/>
      <c r="I50" s="20"/>
      <c r="J50" s="20"/>
      <c r="K50" s="20"/>
      <c r="L50" s="15"/>
    </row>
    <row r="51" spans="2:12">
      <c r="B51" s="10"/>
      <c r="L51" s="10"/>
    </row>
    <row r="52" spans="2:12">
      <c r="B52" s="10"/>
      <c r="L52" s="10"/>
    </row>
    <row r="53" spans="2:12">
      <c r="B53" s="10"/>
      <c r="L53" s="10"/>
    </row>
    <row r="54" spans="2:12">
      <c r="B54" s="10"/>
      <c r="L54" s="10"/>
    </row>
    <row r="55" spans="2:12">
      <c r="B55" s="10"/>
      <c r="L55" s="10"/>
    </row>
    <row r="56" spans="2:12">
      <c r="B56" s="10"/>
      <c r="L56" s="10"/>
    </row>
    <row r="57" spans="2:12">
      <c r="B57" s="10"/>
      <c r="L57" s="10"/>
    </row>
    <row r="58" spans="2:12">
      <c r="B58" s="10"/>
      <c r="L58" s="10"/>
    </row>
    <row r="59" spans="2:12">
      <c r="B59" s="10"/>
      <c r="L59" s="10"/>
    </row>
    <row r="60" spans="2:12">
      <c r="B60" s="10"/>
      <c r="L60" s="10"/>
    </row>
    <row r="61" spans="2:12" s="1" customFormat="1" ht="12.75">
      <c r="B61" s="15"/>
      <c r="D61" s="21" t="s">
        <v>35</v>
      </c>
      <c r="E61" s="16"/>
      <c r="F61" s="50" t="s">
        <v>36</v>
      </c>
      <c r="G61" s="21" t="s">
        <v>35</v>
      </c>
      <c r="H61" s="16"/>
      <c r="I61" s="16"/>
      <c r="J61" s="51" t="s">
        <v>36</v>
      </c>
      <c r="K61" s="16"/>
      <c r="L61" s="15"/>
    </row>
    <row r="62" spans="2:12">
      <c r="B62" s="10"/>
      <c r="L62" s="10"/>
    </row>
    <row r="63" spans="2:12">
      <c r="B63" s="10"/>
      <c r="L63" s="10"/>
    </row>
    <row r="64" spans="2:12">
      <c r="B64" s="10"/>
      <c r="L64" s="10"/>
    </row>
    <row r="65" spans="2:12" s="1" customFormat="1" ht="12.75">
      <c r="B65" s="15"/>
      <c r="D65" s="19" t="s">
        <v>37</v>
      </c>
      <c r="E65" s="20"/>
      <c r="F65" s="20"/>
      <c r="G65" s="19" t="s">
        <v>38</v>
      </c>
      <c r="H65" s="20"/>
      <c r="I65" s="20"/>
      <c r="J65" s="20"/>
      <c r="K65" s="20"/>
      <c r="L65" s="15"/>
    </row>
    <row r="66" spans="2:12">
      <c r="B66" s="10"/>
      <c r="L66" s="10"/>
    </row>
    <row r="67" spans="2:12">
      <c r="B67" s="10"/>
      <c r="L67" s="10"/>
    </row>
    <row r="68" spans="2:12">
      <c r="B68" s="10"/>
      <c r="L68" s="10"/>
    </row>
    <row r="69" spans="2:12">
      <c r="B69" s="10"/>
      <c r="L69" s="10"/>
    </row>
    <row r="70" spans="2:12">
      <c r="B70" s="10"/>
      <c r="L70" s="10"/>
    </row>
    <row r="71" spans="2:12">
      <c r="B71" s="10"/>
      <c r="L71" s="10"/>
    </row>
    <row r="72" spans="2:12">
      <c r="B72" s="10"/>
      <c r="L72" s="10"/>
    </row>
    <row r="73" spans="2:12">
      <c r="B73" s="10"/>
      <c r="L73" s="10"/>
    </row>
    <row r="74" spans="2:12">
      <c r="B74" s="10"/>
      <c r="L74" s="10"/>
    </row>
    <row r="75" spans="2:12">
      <c r="B75" s="10"/>
      <c r="L75" s="10"/>
    </row>
    <row r="76" spans="2:12" s="1" customFormat="1" ht="12.75">
      <c r="B76" s="15"/>
      <c r="D76" s="21" t="s">
        <v>35</v>
      </c>
      <c r="E76" s="16"/>
      <c r="F76" s="50" t="s">
        <v>36</v>
      </c>
      <c r="G76" s="21" t="s">
        <v>35</v>
      </c>
      <c r="H76" s="16"/>
      <c r="I76" s="16"/>
      <c r="J76" s="51" t="s">
        <v>36</v>
      </c>
      <c r="K76" s="16"/>
      <c r="L76" s="15"/>
    </row>
    <row r="77" spans="2:12" s="1" customFormat="1" ht="14.45" customHeight="1"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15"/>
    </row>
    <row r="81" spans="2:47" s="1" customFormat="1" ht="6.95" customHeight="1">
      <c r="B81" s="24"/>
      <c r="C81" s="25"/>
      <c r="D81" s="25"/>
      <c r="E81" s="25"/>
      <c r="F81" s="25"/>
      <c r="G81" s="25"/>
      <c r="H81" s="25"/>
      <c r="I81" s="25"/>
      <c r="J81" s="25"/>
      <c r="K81" s="25"/>
      <c r="L81" s="15"/>
    </row>
    <row r="82" spans="2:47" s="1" customFormat="1" ht="24.95" customHeight="1">
      <c r="B82" s="15"/>
      <c r="C82" s="11" t="s">
        <v>48</v>
      </c>
      <c r="L82" s="15"/>
    </row>
    <row r="83" spans="2:47" s="1" customFormat="1" ht="6.95" customHeight="1">
      <c r="B83" s="15"/>
      <c r="L83" s="15"/>
    </row>
    <row r="84" spans="2:47" s="1" customFormat="1" ht="12" customHeight="1">
      <c r="B84" s="15"/>
      <c r="C84" s="13" t="s">
        <v>4</v>
      </c>
      <c r="L84" s="15"/>
    </row>
    <row r="85" spans="2:47" s="1" customFormat="1" ht="16.5" customHeight="1">
      <c r="B85" s="15"/>
      <c r="E85" s="137" t="str">
        <f>E7</f>
        <v>ZŠ Tunianska 10- Rekonštrukcia školskej jedálne - naviac práce</v>
      </c>
      <c r="F85" s="138"/>
      <c r="G85" s="138"/>
      <c r="H85" s="138"/>
      <c r="L85" s="15"/>
    </row>
    <row r="86" spans="2:47" s="1" customFormat="1" ht="12" customHeight="1">
      <c r="B86" s="15"/>
      <c r="C86" s="13" t="s">
        <v>47</v>
      </c>
      <c r="L86" s="15"/>
    </row>
    <row r="87" spans="2:47" s="1" customFormat="1" ht="16.5" customHeight="1">
      <c r="B87" s="15"/>
      <c r="E87" s="135" t="str">
        <f>E9</f>
        <v>03 - Architektúra</v>
      </c>
      <c r="F87" s="136"/>
      <c r="G87" s="136"/>
      <c r="H87" s="136"/>
      <c r="L87" s="15"/>
    </row>
    <row r="88" spans="2:47" s="1" customFormat="1" ht="6.95" customHeight="1">
      <c r="B88" s="15"/>
      <c r="L88" s="15"/>
    </row>
    <row r="89" spans="2:47" s="1" customFormat="1" ht="12" customHeight="1">
      <c r="B89" s="15"/>
      <c r="C89" s="13" t="s">
        <v>8</v>
      </c>
      <c r="F89" s="12" t="str">
        <f>F12</f>
        <v>Turnianska 10, BA</v>
      </c>
      <c r="I89" s="13" t="s">
        <v>10</v>
      </c>
      <c r="J89" s="26" t="str">
        <f>IF(J12="","",J12)</f>
        <v/>
      </c>
      <c r="L89" s="15"/>
    </row>
    <row r="90" spans="2:47" s="1" customFormat="1" ht="6.95" customHeight="1">
      <c r="B90" s="15"/>
      <c r="L90" s="15"/>
    </row>
    <row r="91" spans="2:47" s="1" customFormat="1" ht="15.2" customHeight="1">
      <c r="B91" s="15"/>
      <c r="C91" s="13" t="s">
        <v>11</v>
      </c>
      <c r="F91" s="12">
        <f>E15</f>
        <v>0</v>
      </c>
      <c r="I91" s="13" t="s">
        <v>17</v>
      </c>
      <c r="J91" s="14">
        <f>E21</f>
        <v>0</v>
      </c>
      <c r="L91" s="15"/>
    </row>
    <row r="92" spans="2:47" s="1" customFormat="1" ht="15.2" customHeight="1">
      <c r="B92" s="15"/>
      <c r="C92" s="13" t="s">
        <v>14</v>
      </c>
      <c r="F92" s="12" t="str">
        <f>IF(E18="","",E18)</f>
        <v>GENESIS POZEMNÉ STAVBY s.r.o.</v>
      </c>
      <c r="I92" s="13" t="s">
        <v>18</v>
      </c>
      <c r="J92" s="14">
        <f>E24</f>
        <v>0</v>
      </c>
      <c r="L92" s="15"/>
    </row>
    <row r="93" spans="2:47" s="1" customFormat="1" ht="10.35" customHeight="1">
      <c r="B93" s="15"/>
      <c r="L93" s="15"/>
    </row>
    <row r="94" spans="2:47" s="1" customFormat="1" ht="29.25" customHeight="1">
      <c r="B94" s="15"/>
      <c r="C94" s="52" t="s">
        <v>49</v>
      </c>
      <c r="D94" s="44"/>
      <c r="E94" s="44"/>
      <c r="F94" s="44"/>
      <c r="G94" s="44"/>
      <c r="H94" s="44"/>
      <c r="I94" s="44"/>
      <c r="J94" s="53" t="s">
        <v>50</v>
      </c>
      <c r="K94" s="44"/>
      <c r="L94" s="15"/>
    </row>
    <row r="95" spans="2:47" s="1" customFormat="1" ht="10.35" customHeight="1">
      <c r="B95" s="15"/>
      <c r="L95" s="15"/>
    </row>
    <row r="96" spans="2:47" s="1" customFormat="1" ht="22.9" customHeight="1">
      <c r="B96" s="15"/>
      <c r="C96" s="54" t="s">
        <v>51</v>
      </c>
      <c r="J96" s="35">
        <f>J127</f>
        <v>-6645.1919999999991</v>
      </c>
      <c r="L96" s="15"/>
      <c r="AU96" s="7" t="s">
        <v>52</v>
      </c>
    </row>
    <row r="97" spans="2:12" s="4" customFormat="1" ht="19.899999999999999" customHeight="1">
      <c r="B97" s="59"/>
      <c r="D97" s="60" t="s">
        <v>79</v>
      </c>
      <c r="E97" s="61"/>
      <c r="F97" s="61"/>
      <c r="G97" s="61"/>
      <c r="H97" s="61"/>
      <c r="I97" s="61"/>
      <c r="J97" s="62">
        <f>J128</f>
        <v>-2610.2999999999997</v>
      </c>
      <c r="L97" s="59"/>
    </row>
    <row r="98" spans="2:12" s="4" customFormat="1" ht="19.899999999999999" customHeight="1">
      <c r="B98" s="59"/>
      <c r="D98" s="60" t="s">
        <v>80</v>
      </c>
      <c r="E98" s="61"/>
      <c r="F98" s="61"/>
      <c r="G98" s="61"/>
      <c r="H98" s="61"/>
      <c r="I98" s="61"/>
      <c r="J98" s="62">
        <f>J130</f>
        <v>-4034.8919999999998</v>
      </c>
      <c r="L98" s="59"/>
    </row>
    <row r="99" spans="2:12" s="4" customFormat="1" ht="19.899999999999999" customHeight="1">
      <c r="B99" s="59"/>
      <c r="D99" s="60" t="s">
        <v>81</v>
      </c>
      <c r="E99" s="61"/>
      <c r="F99" s="61"/>
      <c r="G99" s="61"/>
      <c r="H99" s="61"/>
      <c r="I99" s="61"/>
      <c r="J99" s="62" t="e">
        <f>#REF!</f>
        <v>#REF!</v>
      </c>
      <c r="L99" s="59"/>
    </row>
    <row r="100" spans="2:12" s="3" customFormat="1" ht="24.95" customHeight="1">
      <c r="B100" s="55"/>
      <c r="D100" s="56" t="s">
        <v>53</v>
      </c>
      <c r="E100" s="57"/>
      <c r="F100" s="57"/>
      <c r="G100" s="57"/>
      <c r="H100" s="57"/>
      <c r="I100" s="57"/>
      <c r="J100" s="58" t="e">
        <f>#REF!</f>
        <v>#REF!</v>
      </c>
      <c r="L100" s="55"/>
    </row>
    <row r="101" spans="2:12" s="4" customFormat="1" ht="19.899999999999999" customHeight="1">
      <c r="B101" s="59"/>
      <c r="D101" s="60" t="s">
        <v>82</v>
      </c>
      <c r="E101" s="61"/>
      <c r="F101" s="61"/>
      <c r="G101" s="61"/>
      <c r="H101" s="61"/>
      <c r="I101" s="61"/>
      <c r="J101" s="62" t="e">
        <f>#REF!</f>
        <v>#REF!</v>
      </c>
      <c r="L101" s="59"/>
    </row>
    <row r="102" spans="2:12" s="4" customFormat="1" ht="19.899999999999999" customHeight="1">
      <c r="B102" s="59"/>
      <c r="D102" s="60" t="s">
        <v>83</v>
      </c>
      <c r="E102" s="61"/>
      <c r="F102" s="61"/>
      <c r="G102" s="61"/>
      <c r="H102" s="61"/>
      <c r="I102" s="61"/>
      <c r="J102" s="62" t="e">
        <f>#REF!</f>
        <v>#REF!</v>
      </c>
      <c r="L102" s="59"/>
    </row>
    <row r="103" spans="2:12" s="4" customFormat="1" ht="19.899999999999999" customHeight="1">
      <c r="B103" s="59"/>
      <c r="D103" s="60" t="s">
        <v>84</v>
      </c>
      <c r="E103" s="61"/>
      <c r="F103" s="61"/>
      <c r="G103" s="61"/>
      <c r="H103" s="61"/>
      <c r="I103" s="61"/>
      <c r="J103" s="62" t="e">
        <f>#REF!</f>
        <v>#REF!</v>
      </c>
      <c r="L103" s="59"/>
    </row>
    <row r="104" spans="2:12" s="4" customFormat="1" ht="19.899999999999999" customHeight="1">
      <c r="B104" s="59"/>
      <c r="D104" s="60" t="s">
        <v>85</v>
      </c>
      <c r="E104" s="61"/>
      <c r="F104" s="61"/>
      <c r="G104" s="61"/>
      <c r="H104" s="61"/>
      <c r="I104" s="61"/>
      <c r="J104" s="62" t="e">
        <f>#REF!</f>
        <v>#REF!</v>
      </c>
      <c r="L104" s="59"/>
    </row>
    <row r="105" spans="2:12" s="4" customFormat="1" ht="19.899999999999999" customHeight="1">
      <c r="B105" s="59"/>
      <c r="D105" s="60" t="s">
        <v>86</v>
      </c>
      <c r="E105" s="61"/>
      <c r="F105" s="61"/>
      <c r="G105" s="61"/>
      <c r="H105" s="61"/>
      <c r="I105" s="61"/>
      <c r="J105" s="62" t="e">
        <f>#REF!</f>
        <v>#REF!</v>
      </c>
      <c r="L105" s="59"/>
    </row>
    <row r="106" spans="2:12" s="3" customFormat="1" ht="24.95" customHeight="1">
      <c r="B106" s="55"/>
      <c r="D106" s="56" t="s">
        <v>87</v>
      </c>
      <c r="E106" s="57"/>
      <c r="F106" s="57"/>
      <c r="G106" s="57"/>
      <c r="H106" s="57"/>
      <c r="I106" s="57"/>
      <c r="J106" s="58" t="e">
        <f>#REF!</f>
        <v>#REF!</v>
      </c>
      <c r="L106" s="55"/>
    </row>
    <row r="107" spans="2:12" s="4" customFormat="1" ht="19.899999999999999" customHeight="1">
      <c r="B107" s="59"/>
      <c r="D107" s="60" t="s">
        <v>88</v>
      </c>
      <c r="E107" s="61"/>
      <c r="F107" s="61"/>
      <c r="G107" s="61"/>
      <c r="H107" s="61"/>
      <c r="I107" s="61"/>
      <c r="J107" s="62" t="e">
        <f>#REF!</f>
        <v>#REF!</v>
      </c>
      <c r="L107" s="59"/>
    </row>
    <row r="108" spans="2:12" s="1" customFormat="1" ht="21.75" customHeight="1">
      <c r="B108" s="15"/>
      <c r="L108" s="15"/>
    </row>
    <row r="109" spans="2:12" s="1" customFormat="1" ht="6.95" customHeight="1">
      <c r="B109" s="22"/>
      <c r="C109" s="23"/>
      <c r="D109" s="23"/>
      <c r="E109" s="23"/>
      <c r="F109" s="23"/>
      <c r="G109" s="23"/>
      <c r="H109" s="23"/>
      <c r="I109" s="23"/>
      <c r="J109" s="23"/>
      <c r="K109" s="23"/>
      <c r="L109" s="15"/>
    </row>
    <row r="113" spans="2:63" s="1" customFormat="1" ht="6.95" customHeight="1">
      <c r="B113" s="24"/>
      <c r="C113" s="25"/>
      <c r="D113" s="25"/>
      <c r="E113" s="25"/>
      <c r="F113" s="25"/>
      <c r="G113" s="25"/>
      <c r="H113" s="25"/>
      <c r="I113" s="25"/>
      <c r="J113" s="25"/>
      <c r="K113" s="25"/>
      <c r="L113" s="15"/>
    </row>
    <row r="114" spans="2:63" s="1" customFormat="1" ht="24.95" customHeight="1">
      <c r="B114" s="15"/>
      <c r="C114" s="11" t="s">
        <v>54</v>
      </c>
      <c r="L114" s="15"/>
    </row>
    <row r="115" spans="2:63" s="1" customFormat="1" ht="6.95" customHeight="1">
      <c r="B115" s="15"/>
      <c r="L115" s="15"/>
    </row>
    <row r="116" spans="2:63" s="1" customFormat="1" ht="12" customHeight="1">
      <c r="B116" s="15"/>
      <c r="C116" s="13" t="s">
        <v>4</v>
      </c>
      <c r="L116" s="15"/>
    </row>
    <row r="117" spans="2:63" s="1" customFormat="1" ht="16.5" customHeight="1">
      <c r="B117" s="15"/>
      <c r="E117" s="137" t="str">
        <f>E7</f>
        <v>ZŠ Tunianska 10- Rekonštrukcia školskej jedálne - naviac práce</v>
      </c>
      <c r="F117" s="138"/>
      <c r="G117" s="138"/>
      <c r="H117" s="138"/>
      <c r="L117" s="15"/>
    </row>
    <row r="118" spans="2:63" s="1" customFormat="1" ht="12" customHeight="1">
      <c r="B118" s="15"/>
      <c r="C118" s="13" t="s">
        <v>47</v>
      </c>
      <c r="L118" s="15"/>
    </row>
    <row r="119" spans="2:63" s="1" customFormat="1" ht="16.5" customHeight="1">
      <c r="B119" s="15"/>
      <c r="E119" s="135" t="str">
        <f>E9</f>
        <v>03 - Architektúra</v>
      </c>
      <c r="F119" s="136"/>
      <c r="G119" s="136"/>
      <c r="H119" s="136"/>
      <c r="L119" s="15"/>
    </row>
    <row r="120" spans="2:63" s="1" customFormat="1" ht="6.95" customHeight="1">
      <c r="B120" s="15"/>
      <c r="L120" s="15"/>
    </row>
    <row r="121" spans="2:63" s="1" customFormat="1" ht="12" customHeight="1">
      <c r="B121" s="15"/>
      <c r="C121" s="13" t="s">
        <v>8</v>
      </c>
      <c r="F121" s="12" t="str">
        <f>F12</f>
        <v>Turnianska 10, BA</v>
      </c>
      <c r="I121" s="13" t="s">
        <v>10</v>
      </c>
      <c r="J121" s="26" t="str">
        <f>IF(J12="","",J12)</f>
        <v/>
      </c>
      <c r="L121" s="15"/>
    </row>
    <row r="122" spans="2:63" s="1" customFormat="1" ht="6.95" customHeight="1">
      <c r="B122" s="15"/>
      <c r="L122" s="15"/>
    </row>
    <row r="123" spans="2:63" s="1" customFormat="1" ht="15.2" customHeight="1">
      <c r="B123" s="15"/>
      <c r="C123" s="13" t="s">
        <v>11</v>
      </c>
      <c r="F123" s="12">
        <f>E15</f>
        <v>0</v>
      </c>
      <c r="I123" s="13" t="s">
        <v>17</v>
      </c>
      <c r="J123" s="14">
        <f>E21</f>
        <v>0</v>
      </c>
      <c r="L123" s="15"/>
    </row>
    <row r="124" spans="2:63" s="1" customFormat="1" ht="15.2" customHeight="1">
      <c r="B124" s="15"/>
      <c r="C124" s="13" t="s">
        <v>14</v>
      </c>
      <c r="F124" s="12" t="str">
        <f>IF(E18="","",E18)</f>
        <v>GENESIS POZEMNÉ STAVBY s.r.o.</v>
      </c>
      <c r="I124" s="13" t="s">
        <v>18</v>
      </c>
      <c r="J124" s="14">
        <f>E24</f>
        <v>0</v>
      </c>
      <c r="L124" s="15"/>
    </row>
    <row r="125" spans="2:63" s="1" customFormat="1" ht="10.35" customHeight="1">
      <c r="B125" s="15"/>
      <c r="L125" s="15"/>
    </row>
    <row r="126" spans="2:63" s="5" customFormat="1" ht="29.25" customHeight="1">
      <c r="B126" s="63"/>
      <c r="C126" s="64" t="s">
        <v>55</v>
      </c>
      <c r="D126" s="65" t="s">
        <v>41</v>
      </c>
      <c r="E126" s="65" t="s">
        <v>39</v>
      </c>
      <c r="F126" s="65" t="s">
        <v>40</v>
      </c>
      <c r="G126" s="65" t="s">
        <v>56</v>
      </c>
      <c r="H126" s="65" t="s">
        <v>57</v>
      </c>
      <c r="I126" s="65" t="s">
        <v>58</v>
      </c>
      <c r="J126" s="66" t="s">
        <v>50</v>
      </c>
      <c r="K126" s="67" t="s">
        <v>59</v>
      </c>
      <c r="L126" s="63"/>
      <c r="M126" s="30" t="s">
        <v>0</v>
      </c>
      <c r="N126" s="31" t="s">
        <v>24</v>
      </c>
      <c r="O126" s="31" t="s">
        <v>60</v>
      </c>
      <c r="P126" s="31" t="s">
        <v>61</v>
      </c>
      <c r="Q126" s="31" t="s">
        <v>62</v>
      </c>
      <c r="R126" s="31" t="s">
        <v>63</v>
      </c>
      <c r="S126" s="31" t="s">
        <v>64</v>
      </c>
      <c r="T126" s="32" t="s">
        <v>65</v>
      </c>
    </row>
    <row r="127" spans="2:63" s="1" customFormat="1" ht="22.9" customHeight="1">
      <c r="B127" s="15"/>
      <c r="C127" s="34" t="s">
        <v>51</v>
      </c>
      <c r="J127" s="68">
        <f>J128+J130</f>
        <v>-6645.1919999999991</v>
      </c>
      <c r="L127" s="15"/>
      <c r="M127" s="33"/>
      <c r="N127" s="27"/>
      <c r="O127" s="27"/>
      <c r="P127" s="69" t="e">
        <f>#REF!+#REF!+#REF!</f>
        <v>#REF!</v>
      </c>
      <c r="Q127" s="27"/>
      <c r="R127" s="69" t="e">
        <f>#REF!+#REF!+#REF!</f>
        <v>#REF!</v>
      </c>
      <c r="S127" s="27"/>
      <c r="T127" s="70" t="e">
        <f>#REF!+#REF!+#REF!</f>
        <v>#REF!</v>
      </c>
      <c r="AT127" s="7" t="s">
        <v>42</v>
      </c>
      <c r="AU127" s="7" t="s">
        <v>52</v>
      </c>
      <c r="BK127" s="71" t="e">
        <f>#REF!+#REF!+#REF!</f>
        <v>#REF!</v>
      </c>
    </row>
    <row r="128" spans="2:63" s="6" customFormat="1" ht="22.9" customHeight="1">
      <c r="B128" s="72"/>
      <c r="D128" s="73" t="s">
        <v>42</v>
      </c>
      <c r="E128" s="86" t="s">
        <v>71</v>
      </c>
      <c r="F128" s="86" t="s">
        <v>90</v>
      </c>
      <c r="J128" s="87">
        <f>SUM(J129:J129)</f>
        <v>-2610.2999999999997</v>
      </c>
      <c r="L128" s="72"/>
      <c r="M128" s="74"/>
      <c r="P128" s="75">
        <f>SUM(P129:P129)</f>
        <v>0</v>
      </c>
      <c r="R128" s="75">
        <f>SUM(R129:R129)</f>
        <v>0</v>
      </c>
      <c r="T128" s="76">
        <f>SUM(T129:T129)</f>
        <v>0</v>
      </c>
      <c r="AR128" s="73" t="s">
        <v>44</v>
      </c>
      <c r="AT128" s="77" t="s">
        <v>42</v>
      </c>
      <c r="AU128" s="77" t="s">
        <v>44</v>
      </c>
      <c r="AY128" s="73" t="s">
        <v>66</v>
      </c>
      <c r="BK128" s="78">
        <f>SUM(BK129:BK129)</f>
        <v>0</v>
      </c>
    </row>
    <row r="129" spans="2:65" s="95" customFormat="1" ht="24.2" customHeight="1">
      <c r="B129" s="88"/>
      <c r="C129" s="116">
        <v>10</v>
      </c>
      <c r="D129" s="116" t="s">
        <v>67</v>
      </c>
      <c r="E129" s="109">
        <v>632452316</v>
      </c>
      <c r="F129" s="109" t="s">
        <v>103</v>
      </c>
      <c r="G129" s="116" t="s">
        <v>89</v>
      </c>
      <c r="H129" s="110">
        <v>-154</v>
      </c>
      <c r="I129" s="117">
        <v>16.95</v>
      </c>
      <c r="J129" s="111">
        <f t="shared" ref="J129" si="0">H129*I129</f>
        <v>-2610.2999999999997</v>
      </c>
      <c r="K129" s="118"/>
      <c r="L129" s="90"/>
      <c r="M129" s="91"/>
      <c r="N129" s="92"/>
      <c r="O129" s="93"/>
      <c r="P129" s="93"/>
      <c r="Q129" s="93"/>
      <c r="R129" s="93"/>
      <c r="S129" s="93"/>
      <c r="T129" s="94"/>
      <c r="AR129" s="96"/>
      <c r="AT129" s="96"/>
      <c r="AU129" s="96"/>
      <c r="AY129" s="97"/>
      <c r="BE129" s="98"/>
      <c r="BF129" s="98"/>
      <c r="BG129" s="98"/>
      <c r="BH129" s="98"/>
      <c r="BI129" s="98"/>
      <c r="BJ129" s="97"/>
      <c r="BK129" s="98"/>
      <c r="BL129" s="97"/>
      <c r="BM129" s="96"/>
    </row>
    <row r="130" spans="2:65" s="6" customFormat="1" ht="22.9" customHeight="1">
      <c r="B130" s="72"/>
      <c r="D130" s="73" t="s">
        <v>42</v>
      </c>
      <c r="E130" s="86" t="s">
        <v>77</v>
      </c>
      <c r="F130" s="86" t="s">
        <v>91</v>
      </c>
      <c r="J130" s="87">
        <f>SUM(J131:J140)</f>
        <v>-4034.8919999999998</v>
      </c>
      <c r="L130" s="72"/>
      <c r="M130" s="74"/>
      <c r="P130" s="75">
        <f>SUM(P131:P140)</f>
        <v>0</v>
      </c>
      <c r="R130" s="75">
        <f>SUM(R131:R140)</f>
        <v>0</v>
      </c>
      <c r="T130" s="76">
        <f>SUM(T131:T140)</f>
        <v>0</v>
      </c>
      <c r="AR130" s="73" t="s">
        <v>44</v>
      </c>
      <c r="AT130" s="77" t="s">
        <v>42</v>
      </c>
      <c r="AU130" s="77" t="s">
        <v>44</v>
      </c>
      <c r="AY130" s="73" t="s">
        <v>66</v>
      </c>
      <c r="BK130" s="78">
        <f>SUM(BK131:BK140)</f>
        <v>0</v>
      </c>
    </row>
    <row r="131" spans="2:65" s="95" customFormat="1" ht="32.25" customHeight="1">
      <c r="B131" s="88"/>
      <c r="C131" s="100" t="s">
        <v>74</v>
      </c>
      <c r="D131" s="100" t="s">
        <v>76</v>
      </c>
      <c r="E131" s="101" t="s">
        <v>97</v>
      </c>
      <c r="F131" s="102" t="s">
        <v>98</v>
      </c>
      <c r="G131" s="103" t="s">
        <v>75</v>
      </c>
      <c r="H131" s="104">
        <v>-9</v>
      </c>
      <c r="I131" s="105">
        <v>145</v>
      </c>
      <c r="J131" s="106">
        <f t="shared" ref="J131" si="1">ROUND(I131*H131,2)</f>
        <v>-1305</v>
      </c>
      <c r="K131" s="89">
        <f t="shared" ref="K131" si="2">H131*I131+H131*J131</f>
        <v>10440</v>
      </c>
      <c r="L131" s="90"/>
      <c r="M131" s="91"/>
      <c r="N131" s="92"/>
      <c r="O131" s="93"/>
      <c r="P131" s="93"/>
      <c r="Q131" s="93"/>
      <c r="R131" s="93"/>
      <c r="S131" s="93"/>
      <c r="T131" s="94"/>
      <c r="AR131" s="96"/>
      <c r="AT131" s="96"/>
      <c r="AU131" s="96"/>
      <c r="AY131" s="97"/>
      <c r="BE131" s="98"/>
      <c r="BF131" s="98"/>
      <c r="BG131" s="98"/>
      <c r="BH131" s="98"/>
      <c r="BI131" s="98"/>
      <c r="BJ131" s="97"/>
      <c r="BK131" s="98"/>
      <c r="BL131" s="97"/>
      <c r="BM131" s="96"/>
    </row>
    <row r="132" spans="2:65" s="95" customFormat="1" ht="32.25" customHeight="1">
      <c r="B132" s="88"/>
      <c r="C132" s="107">
        <v>24</v>
      </c>
      <c r="D132" s="108" t="s">
        <v>67</v>
      </c>
      <c r="E132" s="109" t="s">
        <v>99</v>
      </c>
      <c r="F132" s="109" t="s">
        <v>100</v>
      </c>
      <c r="G132" s="108" t="s">
        <v>75</v>
      </c>
      <c r="H132" s="110">
        <v>-3</v>
      </c>
      <c r="I132" s="111">
        <v>28</v>
      </c>
      <c r="J132" s="111">
        <f t="shared" ref="J132:J133" si="3">H132*I132</f>
        <v>-84</v>
      </c>
      <c r="K132" s="99"/>
      <c r="L132" s="90"/>
      <c r="M132" s="91"/>
      <c r="N132" s="92"/>
      <c r="O132" s="93"/>
      <c r="P132" s="93"/>
      <c r="Q132" s="93"/>
      <c r="R132" s="93"/>
      <c r="S132" s="93"/>
      <c r="T132" s="94"/>
      <c r="AR132" s="96"/>
      <c r="AT132" s="96"/>
      <c r="AU132" s="96"/>
      <c r="AY132" s="97"/>
      <c r="BE132" s="98"/>
      <c r="BF132" s="98"/>
      <c r="BG132" s="98"/>
      <c r="BH132" s="98"/>
      <c r="BI132" s="98"/>
      <c r="BJ132" s="97"/>
      <c r="BK132" s="98"/>
      <c r="BL132" s="97"/>
      <c r="BM132" s="96"/>
    </row>
    <row r="133" spans="2:65" s="95" customFormat="1" ht="32.25" customHeight="1">
      <c r="B133" s="88"/>
      <c r="C133" s="107">
        <v>25</v>
      </c>
      <c r="D133" s="112" t="s">
        <v>76</v>
      </c>
      <c r="E133" s="113" t="s">
        <v>101</v>
      </c>
      <c r="F133" s="113" t="s">
        <v>102</v>
      </c>
      <c r="G133" s="112" t="s">
        <v>75</v>
      </c>
      <c r="H133" s="114">
        <v>-3</v>
      </c>
      <c r="I133" s="115">
        <v>60</v>
      </c>
      <c r="J133" s="111">
        <f t="shared" si="3"/>
        <v>-180</v>
      </c>
      <c r="K133" s="99"/>
      <c r="L133" s="90"/>
      <c r="M133" s="91"/>
      <c r="N133" s="92"/>
      <c r="O133" s="93"/>
      <c r="P133" s="93"/>
      <c r="Q133" s="93"/>
      <c r="R133" s="93"/>
      <c r="S133" s="93"/>
      <c r="T133" s="94"/>
      <c r="AR133" s="96"/>
      <c r="AT133" s="96"/>
      <c r="AU133" s="96"/>
      <c r="AY133" s="97"/>
      <c r="BE133" s="98"/>
      <c r="BF133" s="98"/>
      <c r="BG133" s="98"/>
      <c r="BH133" s="98"/>
      <c r="BI133" s="98"/>
      <c r="BJ133" s="97"/>
      <c r="BK133" s="98"/>
      <c r="BL133" s="97"/>
      <c r="BM133" s="96"/>
    </row>
    <row r="134" spans="2:65" s="95" customFormat="1" ht="37.9" customHeight="1">
      <c r="B134" s="88"/>
      <c r="C134" s="120">
        <v>35</v>
      </c>
      <c r="D134" s="121" t="s">
        <v>67</v>
      </c>
      <c r="E134" s="122" t="s">
        <v>104</v>
      </c>
      <c r="F134" s="122" t="s">
        <v>105</v>
      </c>
      <c r="G134" s="121" t="s">
        <v>106</v>
      </c>
      <c r="H134" s="123">
        <v>-13.34</v>
      </c>
      <c r="I134" s="124">
        <v>58.5</v>
      </c>
      <c r="J134" s="124">
        <f t="shared" ref="J134" si="4">H134*I134</f>
        <v>-780.39</v>
      </c>
      <c r="K134" s="118"/>
      <c r="L134" s="90"/>
      <c r="M134" s="125"/>
      <c r="N134" s="126"/>
      <c r="O134" s="127"/>
      <c r="P134" s="127"/>
      <c r="Q134" s="127"/>
      <c r="R134" s="127"/>
      <c r="S134" s="127"/>
      <c r="T134" s="128"/>
      <c r="AR134" s="129"/>
      <c r="AT134" s="129"/>
      <c r="AU134" s="129"/>
      <c r="AY134" s="97"/>
      <c r="BE134" s="98"/>
      <c r="BF134" s="98"/>
      <c r="BG134" s="98"/>
      <c r="BH134" s="98"/>
      <c r="BI134" s="98"/>
      <c r="BJ134" s="97"/>
      <c r="BK134" s="98"/>
      <c r="BL134" s="97"/>
      <c r="BM134" s="129"/>
    </row>
    <row r="135" spans="2:65" s="1" customFormat="1" ht="24.2" customHeight="1">
      <c r="B135" s="79"/>
      <c r="C135" s="120">
        <v>57</v>
      </c>
      <c r="D135" s="121" t="s">
        <v>67</v>
      </c>
      <c r="E135" s="122" t="s">
        <v>94</v>
      </c>
      <c r="F135" s="122" t="s">
        <v>68</v>
      </c>
      <c r="G135" s="121" t="s">
        <v>69</v>
      </c>
      <c r="H135" s="123">
        <v>-24.01</v>
      </c>
      <c r="I135" s="124">
        <v>11.5</v>
      </c>
      <c r="J135" s="124">
        <f t="shared" ref="J135:J140" si="5">H135*I135</f>
        <v>-276.11500000000001</v>
      </c>
      <c r="K135" s="119"/>
      <c r="L135" s="15"/>
      <c r="M135" s="80"/>
      <c r="N135" s="81"/>
      <c r="O135" s="82"/>
      <c r="P135" s="82"/>
      <c r="Q135" s="82"/>
      <c r="R135" s="82"/>
      <c r="S135" s="82"/>
      <c r="T135" s="83"/>
      <c r="AR135" s="84"/>
      <c r="AT135" s="84"/>
      <c r="AU135" s="84"/>
      <c r="AY135" s="7"/>
      <c r="BE135" s="85"/>
      <c r="BF135" s="85"/>
      <c r="BG135" s="85"/>
      <c r="BH135" s="85"/>
      <c r="BI135" s="85"/>
      <c r="BJ135" s="7"/>
      <c r="BK135" s="85"/>
      <c r="BL135" s="7"/>
      <c r="BM135" s="84"/>
    </row>
    <row r="136" spans="2:65" s="1" customFormat="1" ht="24.2" customHeight="1">
      <c r="B136" s="79"/>
      <c r="C136" s="120">
        <v>58</v>
      </c>
      <c r="D136" s="121" t="s">
        <v>67</v>
      </c>
      <c r="E136" s="122" t="s">
        <v>92</v>
      </c>
      <c r="F136" s="122" t="s">
        <v>93</v>
      </c>
      <c r="G136" s="121" t="s">
        <v>69</v>
      </c>
      <c r="H136" s="123">
        <f>H135</f>
        <v>-24.01</v>
      </c>
      <c r="I136" s="124">
        <v>9.8000000000000007</v>
      </c>
      <c r="J136" s="124">
        <f t="shared" si="5"/>
        <v>-235.29800000000003</v>
      </c>
      <c r="K136" s="119"/>
      <c r="L136" s="15"/>
      <c r="M136" s="80"/>
      <c r="N136" s="81"/>
      <c r="O136" s="82"/>
      <c r="P136" s="82"/>
      <c r="Q136" s="82"/>
      <c r="R136" s="82"/>
      <c r="S136" s="82"/>
      <c r="T136" s="83"/>
      <c r="AR136" s="84"/>
      <c r="AT136" s="84"/>
      <c r="AU136" s="84"/>
      <c r="AY136" s="7"/>
      <c r="BE136" s="85"/>
      <c r="BF136" s="85"/>
      <c r="BG136" s="85"/>
      <c r="BH136" s="85"/>
      <c r="BI136" s="85"/>
      <c r="BJ136" s="7"/>
      <c r="BK136" s="85"/>
      <c r="BL136" s="7"/>
      <c r="BM136" s="84"/>
    </row>
    <row r="137" spans="2:65" s="1" customFormat="1" ht="24.2" customHeight="1">
      <c r="B137" s="79"/>
      <c r="C137" s="120">
        <v>59</v>
      </c>
      <c r="D137" s="121" t="s">
        <v>67</v>
      </c>
      <c r="E137" s="122" t="s">
        <v>95</v>
      </c>
      <c r="F137" s="122" t="s">
        <v>107</v>
      </c>
      <c r="G137" s="121" t="s">
        <v>69</v>
      </c>
      <c r="H137" s="123">
        <f>H135*3</f>
        <v>-72.03</v>
      </c>
      <c r="I137" s="124">
        <v>1.1499999999999999</v>
      </c>
      <c r="J137" s="124">
        <f t="shared" si="5"/>
        <v>-82.834499999999991</v>
      </c>
      <c r="K137" s="119"/>
      <c r="L137" s="15"/>
      <c r="M137" s="80"/>
      <c r="N137" s="81"/>
      <c r="O137" s="82"/>
      <c r="P137" s="82"/>
      <c r="Q137" s="82"/>
      <c r="R137" s="82"/>
      <c r="S137" s="82"/>
      <c r="T137" s="83"/>
      <c r="AR137" s="84"/>
      <c r="AT137" s="84"/>
      <c r="AU137" s="84"/>
      <c r="AY137" s="7"/>
      <c r="BE137" s="85"/>
      <c r="BF137" s="85"/>
      <c r="BG137" s="85"/>
      <c r="BH137" s="85"/>
      <c r="BI137" s="85"/>
      <c r="BJ137" s="7"/>
      <c r="BK137" s="85"/>
      <c r="BL137" s="7"/>
      <c r="BM137" s="84"/>
    </row>
    <row r="138" spans="2:65" s="1" customFormat="1" ht="24.2" customHeight="1">
      <c r="B138" s="79"/>
      <c r="C138" s="120">
        <v>60</v>
      </c>
      <c r="D138" s="121" t="s">
        <v>67</v>
      </c>
      <c r="E138" s="122" t="s">
        <v>108</v>
      </c>
      <c r="F138" s="122" t="s">
        <v>70</v>
      </c>
      <c r="G138" s="121" t="s">
        <v>69</v>
      </c>
      <c r="H138" s="123">
        <f>H136</f>
        <v>-24.01</v>
      </c>
      <c r="I138" s="124">
        <v>12.8</v>
      </c>
      <c r="J138" s="124">
        <f t="shared" si="5"/>
        <v>-307.32800000000003</v>
      </c>
      <c r="K138" s="119"/>
      <c r="L138" s="15"/>
      <c r="M138" s="80"/>
      <c r="N138" s="81"/>
      <c r="O138" s="82"/>
      <c r="P138" s="82"/>
      <c r="Q138" s="82"/>
      <c r="R138" s="82"/>
      <c r="S138" s="82"/>
      <c r="T138" s="83"/>
      <c r="AR138" s="84"/>
      <c r="AT138" s="84"/>
      <c r="AU138" s="84"/>
      <c r="AY138" s="7"/>
      <c r="BE138" s="85"/>
      <c r="BF138" s="85"/>
      <c r="BG138" s="85"/>
      <c r="BH138" s="85"/>
      <c r="BI138" s="85"/>
      <c r="BJ138" s="7"/>
      <c r="BK138" s="85"/>
      <c r="BL138" s="7"/>
      <c r="BM138" s="84"/>
    </row>
    <row r="139" spans="2:65" s="1" customFormat="1" ht="24.2" customHeight="1">
      <c r="B139" s="79"/>
      <c r="C139" s="120">
        <v>61</v>
      </c>
      <c r="D139" s="121" t="s">
        <v>67</v>
      </c>
      <c r="E139" s="122" t="s">
        <v>72</v>
      </c>
      <c r="F139" s="122" t="s">
        <v>73</v>
      </c>
      <c r="G139" s="121" t="s">
        <v>69</v>
      </c>
      <c r="H139" s="123">
        <f>H138*19</f>
        <v>-456.19000000000005</v>
      </c>
      <c r="I139" s="124">
        <v>0.35</v>
      </c>
      <c r="J139" s="124">
        <f t="shared" si="5"/>
        <v>-159.66650000000001</v>
      </c>
      <c r="K139" s="119"/>
      <c r="L139" s="15"/>
      <c r="M139" s="80"/>
      <c r="N139" s="81"/>
      <c r="O139" s="82"/>
      <c r="P139" s="82"/>
      <c r="Q139" s="82"/>
      <c r="R139" s="82"/>
      <c r="S139" s="82"/>
      <c r="T139" s="83"/>
      <c r="AR139" s="84"/>
      <c r="AT139" s="84"/>
      <c r="AU139" s="84"/>
      <c r="AY139" s="7"/>
      <c r="BE139" s="85"/>
      <c r="BF139" s="85"/>
      <c r="BG139" s="85"/>
      <c r="BH139" s="85"/>
      <c r="BI139" s="85"/>
      <c r="BJ139" s="7"/>
      <c r="BK139" s="85"/>
      <c r="BL139" s="7"/>
      <c r="BM139" s="84"/>
    </row>
    <row r="140" spans="2:65" s="1" customFormat="1" ht="24.2" customHeight="1">
      <c r="B140" s="79"/>
      <c r="C140" s="120">
        <v>63</v>
      </c>
      <c r="D140" s="121" t="s">
        <v>67</v>
      </c>
      <c r="E140" s="122" t="s">
        <v>96</v>
      </c>
      <c r="F140" s="122" t="s">
        <v>109</v>
      </c>
      <c r="G140" s="121" t="s">
        <v>69</v>
      </c>
      <c r="H140" s="123">
        <f>H138</f>
        <v>-24.01</v>
      </c>
      <c r="I140" s="124">
        <v>26</v>
      </c>
      <c r="J140" s="124">
        <f t="shared" si="5"/>
        <v>-624.26</v>
      </c>
      <c r="K140" s="119"/>
      <c r="L140" s="15"/>
      <c r="M140" s="80"/>
      <c r="N140" s="81"/>
      <c r="O140" s="82"/>
      <c r="P140" s="82"/>
      <c r="Q140" s="82"/>
      <c r="R140" s="82"/>
      <c r="S140" s="82"/>
      <c r="T140" s="83"/>
      <c r="AR140" s="84"/>
      <c r="AT140" s="84"/>
      <c r="AU140" s="84"/>
      <c r="AY140" s="7"/>
      <c r="BE140" s="85"/>
      <c r="BF140" s="85"/>
      <c r="BG140" s="85"/>
      <c r="BH140" s="85"/>
      <c r="BI140" s="85"/>
      <c r="BJ140" s="7"/>
      <c r="BK140" s="85"/>
      <c r="BL140" s="7"/>
      <c r="BM140" s="84"/>
    </row>
    <row r="141" spans="2:65" s="1" customFormat="1" ht="6.95" customHeight="1">
      <c r="B141" s="22"/>
      <c r="C141" s="23"/>
      <c r="D141" s="23"/>
      <c r="E141" s="23"/>
      <c r="F141" s="23"/>
      <c r="G141" s="23"/>
      <c r="H141" s="23"/>
      <c r="I141" s="23"/>
      <c r="J141" s="23"/>
      <c r="K141" s="23"/>
      <c r="L141" s="15"/>
    </row>
  </sheetData>
  <autoFilter ref="C126:K140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honeticPr fontId="0" type="noConversion"/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03 - Architektúra</vt:lpstr>
      <vt:lpstr>'03 - Architektúra'!Nyomtatási_cím</vt:lpstr>
      <vt:lpstr>'03 - Architektúra'!Nyomtatási_terület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Kéry</dc:creator>
  <cp:lastModifiedBy>Asus</cp:lastModifiedBy>
  <dcterms:created xsi:type="dcterms:W3CDTF">2022-08-30T09:40:44Z</dcterms:created>
  <dcterms:modified xsi:type="dcterms:W3CDTF">2022-10-05T10:58:34Z</dcterms:modified>
</cp:coreProperties>
</file>